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mcaicedo\Documents\PROCURADURIA\ITA\Datos Abiertos\"/>
    </mc:Choice>
  </mc:AlternateContent>
  <bookViews>
    <workbookView xWindow="0" yWindow="0" windowWidth="19200" windowHeight="10245" tabRatio="909"/>
  </bookViews>
  <sheets>
    <sheet name="INDICADORES" sheetId="3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52511"/>
</workbook>
</file>

<file path=xl/calcChain.xml><?xml version="1.0" encoding="utf-8"?>
<calcChain xmlns="http://schemas.openxmlformats.org/spreadsheetml/2006/main">
  <c r="F25" i="37" l="1"/>
  <c r="K25" i="37"/>
  <c r="G18" i="37" l="1"/>
  <c r="G17" i="37"/>
  <c r="G16" i="37"/>
  <c r="G15" i="37"/>
  <c r="G14" i="37"/>
  <c r="G13" i="37"/>
  <c r="G12" i="37"/>
  <c r="G11" i="37"/>
  <c r="G10" i="37"/>
  <c r="G9" i="37"/>
  <c r="F18" i="37"/>
  <c r="F17" i="37"/>
  <c r="F16" i="37"/>
  <c r="F15" i="37"/>
  <c r="F14" i="37"/>
  <c r="F13" i="37"/>
  <c r="F12" i="37"/>
  <c r="F11" i="37"/>
  <c r="F10" i="37"/>
  <c r="F9" i="37"/>
  <c r="D18" i="37"/>
  <c r="D17" i="37"/>
  <c r="D16" i="37"/>
  <c r="D15" i="37"/>
  <c r="D14" i="37"/>
  <c r="D13" i="37"/>
  <c r="D12" i="37"/>
  <c r="D11" i="37"/>
  <c r="D10" i="37"/>
  <c r="D9" i="37"/>
  <c r="F32" i="37" l="1"/>
  <c r="K28" i="37"/>
  <c r="F31" i="37" l="1"/>
  <c r="K33" i="37" s="1"/>
  <c r="F29" i="37" l="1"/>
  <c r="F30" i="37" s="1"/>
  <c r="F28" i="37" l="1"/>
  <c r="F27" i="37"/>
  <c r="F26" i="37" l="1"/>
  <c r="F23" i="37"/>
  <c r="K32" i="37"/>
  <c r="K29" i="37"/>
  <c r="K27" i="37"/>
  <c r="K26" i="37"/>
  <c r="K24" i="37" l="1"/>
  <c r="E19" i="37"/>
  <c r="E18" i="37"/>
  <c r="E17" i="37"/>
  <c r="E16" i="37"/>
  <c r="E15" i="37"/>
  <c r="E14" i="37"/>
  <c r="E13" i="37"/>
  <c r="E12" i="37"/>
  <c r="E11" i="37" l="1"/>
  <c r="E10" i="37"/>
  <c r="E9" i="37"/>
  <c r="C18" i="37" l="1"/>
  <c r="C14" i="37"/>
  <c r="C13" i="37"/>
  <c r="C17" i="37"/>
  <c r="C16" i="37"/>
  <c r="C15" i="37"/>
  <c r="C12" i="37"/>
  <c r="C11" i="37"/>
  <c r="C10" i="37"/>
  <c r="C9" i="37"/>
  <c r="B18" i="37" l="1"/>
  <c r="B17" i="37"/>
  <c r="B16" i="37"/>
  <c r="B15" i="37"/>
  <c r="B14" i="37"/>
  <c r="B13" i="37"/>
  <c r="B12" i="37"/>
  <c r="B11" i="37"/>
  <c r="B10" i="37"/>
  <c r="B9" i="37"/>
  <c r="H9" i="37" l="1"/>
  <c r="H10" i="37"/>
  <c r="H11" i="37"/>
  <c r="H12" i="37"/>
  <c r="H13" i="37"/>
  <c r="F33" i="37" l="1"/>
  <c r="D19" i="37" l="1"/>
  <c r="K18" i="37" l="1"/>
  <c r="J18" i="37"/>
  <c r="I18" i="37"/>
  <c r="H18" i="37"/>
  <c r="L18" i="37"/>
  <c r="L17" i="37"/>
  <c r="L16" i="37"/>
  <c r="L15" i="37"/>
  <c r="L14" i="37"/>
  <c r="L13" i="37"/>
  <c r="L12" i="37"/>
  <c r="L11" i="37"/>
  <c r="L10" i="37"/>
  <c r="L9" i="37"/>
  <c r="K17" i="37"/>
  <c r="J17" i="37"/>
  <c r="K16" i="37"/>
  <c r="J16" i="37"/>
  <c r="K15" i="37"/>
  <c r="J15" i="37"/>
  <c r="K14" i="37"/>
  <c r="J14" i="37"/>
  <c r="K13" i="37"/>
  <c r="J13" i="37"/>
  <c r="K12" i="37"/>
  <c r="J12" i="37"/>
  <c r="K11" i="37"/>
  <c r="J11" i="37"/>
  <c r="K10" i="37"/>
  <c r="J10" i="37"/>
  <c r="K9" i="37"/>
  <c r="J9" i="37"/>
  <c r="I17" i="37"/>
  <c r="I16" i="37"/>
  <c r="I15" i="37"/>
  <c r="I14" i="37"/>
  <c r="I13" i="37"/>
  <c r="I12" i="37"/>
  <c r="I11" i="37"/>
  <c r="I10" i="37"/>
  <c r="I9" i="37"/>
  <c r="H17" i="37"/>
  <c r="H16" i="37"/>
  <c r="H15" i="37"/>
  <c r="H14" i="37"/>
  <c r="F19" i="37" l="1"/>
  <c r="G19" i="37"/>
  <c r="C19" i="37" l="1"/>
  <c r="B19" i="37" l="1"/>
</calcChain>
</file>

<file path=xl/sharedStrings.xml><?xml version="1.0" encoding="utf-8"?>
<sst xmlns="http://schemas.openxmlformats.org/spreadsheetml/2006/main" count="70" uniqueCount="66">
  <si>
    <t>SOCIEDAD DE ACUEDUCTOS Y ALCANTARILLADOS DEL VALLE DEL CAUCA S.A. E.S.P.</t>
  </si>
  <si>
    <t>USO ESTRATO</t>
  </si>
  <si>
    <t>USUARIOS</t>
  </si>
  <si>
    <t>NIVELES DE SUBSIDIOS Y/O CONTRIBUCION (%)</t>
  </si>
  <si>
    <t>ACU.</t>
  </si>
  <si>
    <t>ALC.</t>
  </si>
  <si>
    <t>ACUEDUCTO</t>
  </si>
  <si>
    <t>ALCANTARILLADO</t>
  </si>
  <si>
    <t>ESTRATO I</t>
  </si>
  <si>
    <t>ESTRATO II</t>
  </si>
  <si>
    <t>ESTRATO III</t>
  </si>
  <si>
    <t>ESTRATO IV</t>
  </si>
  <si>
    <t>ESTRATO V</t>
  </si>
  <si>
    <t>ESTRATO VI</t>
  </si>
  <si>
    <t>COMERCIAL</t>
  </si>
  <si>
    <t>INDUSTRIAL</t>
  </si>
  <si>
    <t>OFICIAL</t>
  </si>
  <si>
    <t>OTROS</t>
  </si>
  <si>
    <t>TOTAL</t>
  </si>
  <si>
    <t>DESCRIPCION DE LA VARIABLE</t>
  </si>
  <si>
    <t>NUMERO DE TRABAJADORES POR CADA 1000 USUARIOS ( # )</t>
  </si>
  <si>
    <t>SOLICITUDES DE CONEXIÓN PRESENTADAS</t>
  </si>
  <si>
    <t>SOLICITUDES DE CONEXIÓN ATENDIDAS</t>
  </si>
  <si>
    <t>EFICIENCIA EN EL NIVEL DE RECAUDO</t>
  </si>
  <si>
    <t>COSTO UNITARIO DEL METRO CUBICO DE AGUA</t>
  </si>
  <si>
    <t>COSTO UNITARIO DEL METRO CUBICO VERTIDO</t>
  </si>
  <si>
    <t>NIVELES DE CONTINUIDAD DEL SERVICIO</t>
  </si>
  <si>
    <t>INDICE DE AGUA NO CONTABILIZADA (%)</t>
  </si>
  <si>
    <t>FUENTE DE ABASTECIMIENTO</t>
  </si>
  <si>
    <t>CALIDAD DEL AGUA</t>
  </si>
  <si>
    <t>VARIACION PORCENTUAL TARIFA (%)</t>
  </si>
  <si>
    <t>CARGO FIJO</t>
  </si>
  <si>
    <t>CONSUMO</t>
  </si>
  <si>
    <t>VARIABLE VALOR</t>
  </si>
  <si>
    <t>AREA DE INTENCION DE COBERTURA (AIC)</t>
  </si>
  <si>
    <t>COBERTURA REAL EN SU AIC</t>
  </si>
  <si>
    <t xml:space="preserve"> CONSUMO PROMEDIO M3</t>
  </si>
  <si>
    <t>INDICADORES DE GESTION</t>
  </si>
  <si>
    <t>LOGRO</t>
  </si>
  <si>
    <t>EJECUCION DE INVERSIONES</t>
  </si>
  <si>
    <t xml:space="preserve">EFICIENCIA DE RECAUDO </t>
  </si>
  <si>
    <t>INDICE DE AGUA NO CONTABILIZADA</t>
  </si>
  <si>
    <t>EMPLEADOS POR CADA 1000 USUARIOS</t>
  </si>
  <si>
    <t>COBERTURA ACUEDUCTO</t>
  </si>
  <si>
    <t>COBERTURA ALCANTARILLADO</t>
  </si>
  <si>
    <t>CONTINUIDAD DEL SERVICIO</t>
  </si>
  <si>
    <t>CALIDAD DE AGUA</t>
  </si>
  <si>
    <t>DESCRIPCION</t>
  </si>
  <si>
    <t>VALOR FACTURADO</t>
  </si>
  <si>
    <t>ROTACION DE CARTERA (Días)</t>
  </si>
  <si>
    <t>COBERTURA DE MEDICION</t>
  </si>
  <si>
    <t>Cumple Normas</t>
  </si>
  <si>
    <r>
      <t xml:space="preserve">No. </t>
    </r>
    <r>
      <rPr>
        <b/>
        <sz val="8"/>
        <rFont val="Arial"/>
        <family val="2"/>
      </rPr>
      <t>MICRO - MEDIDORES</t>
    </r>
  </si>
  <si>
    <t>EFICIENCIA LABORAL</t>
  </si>
  <si>
    <t>INFORME RESOLUCION CRA 151 DE 2001</t>
  </si>
  <si>
    <t>CUMPLIMIENTO ART. 1.3.4.6.  CONTROL SOCIAL</t>
  </si>
  <si>
    <t>33 Municipos</t>
  </si>
  <si>
    <t>NUMERO DE PQR FORMULADAS</t>
  </si>
  <si>
    <t>NUMERO DE PQR ATENDIDAS</t>
  </si>
  <si>
    <t>VIGILADA</t>
  </si>
  <si>
    <t>Turbiedad (UNT)</t>
  </si>
  <si>
    <t>Coliformes (UFC/100 mL)</t>
  </si>
  <si>
    <t>Color (UPC)</t>
  </si>
  <si>
    <t>TIEMPO DE SUSPENSION PROMEDIO DEL SERVICIO (Horas/mes)</t>
  </si>
  <si>
    <t>SUPERINTENDENCIA DE SERVICIOS PUBLICOS DOMICILIARIOS</t>
  </si>
  <si>
    <t>INFORMACION A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</si>
</sst>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4" fillId="0" borderId="1" xfId="0" applyFont="1" applyFill="1" applyBorder="1" applyAlignment="1">
      <alignment vertical="center"/>
    </xf>
    <xf numFmtId="0" fontId="4" fillId="0" borderId="0" xfId="0" applyFont="1" applyFill="1"/>
    <xf numFmtId="0" fontId="4" fillId="0" borderId="0" xfId="0" applyFont="1" applyFill="1" applyBorder="1"/>
    <xf numFmtId="3" fontId="4" fillId="0" borderId="0" xfId="0" applyNumberFormat="1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/>
    <xf numFmtId="0" fontId="6" fillId="0" borderId="15" xfId="0" applyFont="1" applyFill="1" applyBorder="1" applyAlignment="1">
      <alignment horizontal="center" vertical="center" wrapText="1"/>
    </xf>
    <xf numFmtId="10" fontId="4" fillId="0" borderId="6" xfId="1" applyNumberFormat="1" applyFont="1" applyFill="1" applyBorder="1" applyAlignment="1">
      <alignment vertical="center"/>
    </xf>
    <xf numFmtId="10" fontId="4" fillId="0" borderId="6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2" xfId="0" applyFont="1" applyFill="1" applyBorder="1"/>
    <xf numFmtId="3" fontId="1" fillId="0" borderId="0" xfId="0" applyNumberFormat="1" applyFont="1" applyFill="1"/>
    <xf numFmtId="0" fontId="1" fillId="0" borderId="8" xfId="0" applyFont="1" applyFill="1" applyBorder="1"/>
    <xf numFmtId="0" fontId="2" fillId="0" borderId="8" xfId="0" applyFont="1" applyFill="1" applyBorder="1"/>
    <xf numFmtId="3" fontId="1" fillId="0" borderId="7" xfId="0" applyNumberFormat="1" applyFont="1" applyFill="1" applyBorder="1"/>
    <xf numFmtId="3" fontId="1" fillId="0" borderId="5" xfId="0" applyNumberFormat="1" applyFont="1" applyFill="1" applyBorder="1"/>
    <xf numFmtId="3" fontId="1" fillId="0" borderId="4" xfId="0" applyNumberFormat="1" applyFont="1" applyFill="1" applyBorder="1"/>
    <xf numFmtId="3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10" fontId="1" fillId="0" borderId="5" xfId="1" applyNumberFormat="1" applyFont="1" applyFill="1" applyBorder="1"/>
    <xf numFmtId="0" fontId="5" fillId="0" borderId="14" xfId="0" applyFont="1" applyFill="1" applyBorder="1" applyAlignment="1">
      <alignment horizontal="right" vertical="center" wrapText="1"/>
    </xf>
    <xf numFmtId="9" fontId="5" fillId="0" borderId="14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4" fontId="4" fillId="0" borderId="0" xfId="0" applyNumberFormat="1" applyFont="1" applyFill="1" applyBorder="1"/>
    <xf numFmtId="3" fontId="1" fillId="0" borderId="0" xfId="0" applyNumberFormat="1" applyFont="1" applyFill="1" applyBorder="1"/>
    <xf numFmtId="0" fontId="1" fillId="0" borderId="0" xfId="0" applyFont="1" applyFill="1" applyBorder="1"/>
    <xf numFmtId="3" fontId="4" fillId="0" borderId="6" xfId="0" applyNumberFormat="1" applyFont="1" applyFill="1" applyBorder="1" applyAlignment="1"/>
    <xf numFmtId="4" fontId="1" fillId="0" borderId="7" xfId="0" applyNumberFormat="1" applyFont="1" applyFill="1" applyBorder="1"/>
    <xf numFmtId="10" fontId="1" fillId="0" borderId="4" xfId="0" applyNumberFormat="1" applyFont="1" applyFill="1" applyBorder="1"/>
    <xf numFmtId="10" fontId="1" fillId="0" borderId="4" xfId="1" applyNumberFormat="1" applyFont="1" applyFill="1" applyBorder="1"/>
    <xf numFmtId="4" fontId="1" fillId="0" borderId="5" xfId="0" applyNumberFormat="1" applyFont="1" applyFill="1" applyBorder="1"/>
    <xf numFmtId="10" fontId="1" fillId="0" borderId="5" xfId="0" applyNumberFormat="1" applyFont="1" applyFill="1" applyBorder="1"/>
    <xf numFmtId="4" fontId="1" fillId="0" borderId="4" xfId="0" applyNumberFormat="1" applyFont="1" applyFill="1" applyBorder="1"/>
    <xf numFmtId="0" fontId="1" fillId="0" borderId="0" xfId="0" applyFont="1" applyFill="1"/>
    <xf numFmtId="0" fontId="1" fillId="0" borderId="4" xfId="0" applyFont="1" applyFill="1" applyBorder="1"/>
    <xf numFmtId="4" fontId="1" fillId="0" borderId="0" xfId="1" applyNumberFormat="1" applyFont="1" applyFill="1"/>
    <xf numFmtId="0" fontId="1" fillId="0" borderId="5" xfId="0" applyFont="1" applyFill="1" applyBorder="1"/>
    <xf numFmtId="10" fontId="1" fillId="0" borderId="0" xfId="1" applyNumberFormat="1" applyFont="1" applyFill="1"/>
    <xf numFmtId="164" fontId="1" fillId="0" borderId="0" xfId="1" applyNumberFormat="1" applyFont="1" applyFill="1"/>
    <xf numFmtId="0" fontId="1" fillId="0" borderId="6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0" fontId="1" fillId="0" borderId="7" xfId="1" applyNumberFormat="1" applyFont="1" applyFill="1" applyBorder="1"/>
    <xf numFmtId="3" fontId="1" fillId="0" borderId="0" xfId="1" applyNumberFormat="1" applyFont="1" applyFill="1"/>
    <xf numFmtId="4" fontId="1" fillId="0" borderId="0" xfId="0" applyNumberFormat="1" applyFont="1" applyFill="1"/>
    <xf numFmtId="0" fontId="1" fillId="0" borderId="11" xfId="0" applyFont="1" applyFill="1" applyBorder="1"/>
    <xf numFmtId="2" fontId="1" fillId="0" borderId="5" xfId="0" applyNumberFormat="1" applyFont="1" applyFill="1" applyBorder="1"/>
    <xf numFmtId="0" fontId="1" fillId="0" borderId="9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10" fontId="1" fillId="0" borderId="0" xfId="0" applyNumberFormat="1" applyFont="1" applyFill="1"/>
    <xf numFmtId="0" fontId="1" fillId="0" borderId="12" xfId="0" applyFont="1" applyFill="1" applyBorder="1"/>
    <xf numFmtId="0" fontId="1" fillId="0" borderId="13" xfId="0" applyFont="1" applyFill="1" applyBorder="1"/>
    <xf numFmtId="0" fontId="2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2" fillId="0" borderId="0" xfId="0" applyFont="1" applyFill="1"/>
    <xf numFmtId="3" fontId="2" fillId="0" borderId="0" xfId="0" applyNumberFormat="1" applyFont="1" applyFill="1"/>
    <xf numFmtId="10" fontId="1" fillId="0" borderId="0" xfId="1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/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/>
    </xf>
    <xf numFmtId="3" fontId="4" fillId="0" borderId="0" xfId="0" applyNumberFormat="1" applyFont="1" applyFill="1" applyBorder="1" applyAlignment="1"/>
    <xf numFmtId="2" fontId="4" fillId="0" borderId="14" xfId="0" applyNumberFormat="1" applyFont="1" applyFill="1" applyBorder="1"/>
    <xf numFmtId="1" fontId="4" fillId="0" borderId="5" xfId="0" applyNumberFormat="1" applyFont="1" applyFill="1" applyBorder="1"/>
    <xf numFmtId="2" fontId="4" fillId="0" borderId="15" xfId="0" applyNumberFormat="1" applyFont="1" applyFill="1" applyBorder="1"/>
    <xf numFmtId="0" fontId="1" fillId="0" borderId="0" xfId="0" applyFont="1" applyFill="1" applyAlignment="1">
      <alignment horizontal="justify" vertical="center" wrapText="1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00FF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752475</xdr:colOff>
      <xdr:row>35</xdr:row>
      <xdr:rowOff>38100</xdr:rowOff>
    </xdr:from>
    <xdr:to>
      <xdr:col>11</xdr:col>
      <xdr:colOff>200025</xdr:colOff>
      <xdr:row>38</xdr:row>
      <xdr:rowOff>104775</xdr:rowOff>
    </xdr:to>
    <xdr:pic>
      <xdr:nvPicPr>
        <xdr:cNvPr id="2" name="1 Imagen" descr="SUPER"/>
        <xdr:cNvPicPr/>
      </xdr:nvPicPr>
      <xdr:blipFill>
        <a:blip xmlns:r="http://schemas.openxmlformats.org/officeDocument/2006/relationships" r:embed="rId1" cstate="print">
          <a:clrChange>
            <a:clrFrom>
              <a:srgbClr val="90BAD0"/>
            </a:clrFrom>
            <a:clrTo>
              <a:srgbClr val="90BAD0">
                <a:alpha val="0"/>
              </a:srgbClr>
            </a:clrTo>
          </a:clrChange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11" t="8124"/>
        <a:stretch>
          <a:fillRect/>
        </a:stretch>
      </xdr:blipFill>
      <xdr:spPr bwMode="auto">
        <a:xfrm>
          <a:off x="7620000" y="7153275"/>
          <a:ext cx="1076325" cy="6381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333375</xdr:colOff>
      <xdr:row>0</xdr:row>
      <xdr:rowOff>95249</xdr:rowOff>
    </xdr:from>
    <xdr:to>
      <xdr:col>2</xdr:col>
      <xdr:colOff>9525</xdr:colOff>
      <xdr:row>4</xdr:row>
      <xdr:rowOff>66674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95249"/>
          <a:ext cx="971550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mcaicedo/Documents/COMERCIAL/2018/Suscriptores%20acueduct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mcaicedo/Documents/COMERCIAL/2018/Suscriptores%20alcantarillado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mcaicedo/Documents/COMERCIAL/2018/CRA%20151%20-%20COMERCI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mcaicedo/Documents/RESOLUCION%20688/TARIFAS%20688/2018/VARIACION%202017%20-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mcaicedo/Documents/INDICADORES/GRAFICO%20DE%20INDICADORE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mcaicedo/Documents/INDICADORES/INDICADORES%20ACUAVALLE%20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mcaicedo/Documents/RESOLUCION%20688/TARIFAS%20688/2018/Cuarto%20Trimestre/COSTOS%20DE%20REFERENCI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mcaicedo/Documents/COMERCIAL/2018/Micromedici&#243;n%20201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mcaicedo/Documents/ESTADISTICA/OPERATIVA/2018/CONTINUIDAD%202018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  <sheetName val="PRESENT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8">
          <cell r="C48">
            <v>46008</v>
          </cell>
          <cell r="D48">
            <v>98263</v>
          </cell>
          <cell r="E48">
            <v>33203</v>
          </cell>
          <cell r="F48">
            <v>3614</v>
          </cell>
          <cell r="G48">
            <v>2131</v>
          </cell>
          <cell r="H48">
            <v>119</v>
          </cell>
          <cell r="J48">
            <v>5927</v>
          </cell>
          <cell r="K48">
            <v>1427</v>
          </cell>
          <cell r="L48">
            <v>26</v>
          </cell>
          <cell r="M48">
            <v>58</v>
          </cell>
        </row>
      </sheetData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8">
          <cell r="C48">
            <v>29884</v>
          </cell>
          <cell r="D48">
            <v>78088</v>
          </cell>
          <cell r="E48">
            <v>28540</v>
          </cell>
          <cell r="F48">
            <v>2633</v>
          </cell>
          <cell r="G48">
            <v>710</v>
          </cell>
          <cell r="H48">
            <v>9</v>
          </cell>
          <cell r="J48">
            <v>4548</v>
          </cell>
          <cell r="K48">
            <v>1001</v>
          </cell>
          <cell r="L48">
            <v>7</v>
          </cell>
          <cell r="M48">
            <v>36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"/>
    </sheetNames>
    <sheetDataSet>
      <sheetData sheetId="0">
        <row r="9">
          <cell r="B9">
            <v>45899</v>
          </cell>
          <cell r="C9">
            <v>13</v>
          </cell>
          <cell r="D9">
            <v>10890176043</v>
          </cell>
          <cell r="E9">
            <v>4331654801</v>
          </cell>
        </row>
        <row r="10">
          <cell r="B10">
            <v>98033</v>
          </cell>
          <cell r="C10">
            <v>13</v>
          </cell>
          <cell r="D10">
            <v>25960454100</v>
          </cell>
          <cell r="E10">
            <v>13875286382</v>
          </cell>
        </row>
        <row r="11">
          <cell r="B11">
            <v>33125</v>
          </cell>
          <cell r="C11">
            <v>13</v>
          </cell>
          <cell r="D11">
            <v>10179470127</v>
          </cell>
          <cell r="E11">
            <v>5610587221</v>
          </cell>
        </row>
        <row r="12">
          <cell r="B12">
            <v>3606</v>
          </cell>
          <cell r="C12">
            <v>23</v>
          </cell>
          <cell r="D12">
            <v>1382425991</v>
          </cell>
          <cell r="E12">
            <v>570371812</v>
          </cell>
        </row>
        <row r="13">
          <cell r="B13">
            <v>2126</v>
          </cell>
          <cell r="C13">
            <v>21</v>
          </cell>
          <cell r="D13">
            <v>1276377698</v>
          </cell>
          <cell r="E13">
            <v>351608438</v>
          </cell>
        </row>
        <row r="14">
          <cell r="B14">
            <v>119</v>
          </cell>
          <cell r="C14">
            <v>42</v>
          </cell>
          <cell r="D14">
            <v>140130735</v>
          </cell>
          <cell r="E14">
            <v>10822887</v>
          </cell>
        </row>
        <row r="15">
          <cell r="B15">
            <v>5913</v>
          </cell>
          <cell r="C15">
            <v>30</v>
          </cell>
          <cell r="D15">
            <v>4599508397</v>
          </cell>
          <cell r="E15">
            <v>1699091904</v>
          </cell>
        </row>
        <row r="16">
          <cell r="B16">
            <v>26</v>
          </cell>
          <cell r="C16">
            <v>200</v>
          </cell>
          <cell r="D16">
            <v>104394901</v>
          </cell>
          <cell r="E16">
            <v>45302180</v>
          </cell>
        </row>
        <row r="17">
          <cell r="B17">
            <v>1424</v>
          </cell>
          <cell r="C17">
            <v>139</v>
          </cell>
          <cell r="D17">
            <v>3692485918</v>
          </cell>
          <cell r="E17">
            <v>1481657643</v>
          </cell>
        </row>
        <row r="18">
          <cell r="B18">
            <v>58</v>
          </cell>
          <cell r="C18">
            <v>32</v>
          </cell>
          <cell r="D18">
            <v>71280863</v>
          </cell>
          <cell r="E18">
            <v>30968478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CALA"/>
      <sheetName val="ANDALUCIA"/>
      <sheetName val="ANSERMANUEVO"/>
      <sheetName val="ARGELIA"/>
      <sheetName val="BOLIVAR"/>
      <sheetName val="BUGALAGRANDE"/>
      <sheetName val="CAICEDONIA"/>
      <sheetName val="CANDELARIA"/>
      <sheetName val="DAGUA"/>
      <sheetName val="EL CARMEN"/>
      <sheetName val="EL AGUILA"/>
      <sheetName val="EL CAIRO"/>
      <sheetName val="EL CERRITO"/>
      <sheetName val="SANTA ELENA"/>
      <sheetName val="EL DOVIO"/>
      <sheetName val="FLORIDA"/>
      <sheetName val="GINEBRA"/>
      <sheetName val="GUACARI"/>
      <sheetName val="JAMUNDI"/>
      <sheetName val="LA CUMBRE"/>
      <sheetName val="LA UNION"/>
      <sheetName val="LA VICTORIA"/>
      <sheetName val="OBANDO"/>
      <sheetName val="PRADERA"/>
      <sheetName val="RESTREPO"/>
      <sheetName val="RIOFRIO"/>
      <sheetName val="ROLDANILLO"/>
      <sheetName val="SAN PEDRO"/>
      <sheetName val="SEVILLA"/>
      <sheetName val="TORO"/>
      <sheetName val="TRUJILLO"/>
      <sheetName val="ULLOA"/>
      <sheetName val="VIJES"/>
      <sheetName val="YOTOCO"/>
      <sheetName val="ZARZAL"/>
      <sheetName val="PROMED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8">
          <cell r="E8">
            <v>5.0542147348272781E-2</v>
          </cell>
          <cell r="K8">
            <v>5.3364986555362259E-2</v>
          </cell>
        </row>
        <row r="9">
          <cell r="E9">
            <v>3.363883958571634E-2</v>
          </cell>
          <cell r="F9">
            <v>0.42514285714285716</v>
          </cell>
          <cell r="K9">
            <v>3.2503437710438954E-2</v>
          </cell>
        </row>
        <row r="13">
          <cell r="E13">
            <v>3.9950950590986301E-2</v>
          </cell>
          <cell r="K13">
            <v>4.1026372129024047E-2</v>
          </cell>
        </row>
        <row r="14">
          <cell r="E14">
            <v>3.3642739022526014E-2</v>
          </cell>
          <cell r="F14">
            <v>0.21185428571428577</v>
          </cell>
          <cell r="K14">
            <v>3.4173121455743694E-2</v>
          </cell>
        </row>
        <row r="18">
          <cell r="E18">
            <v>3.3721187800307417E-2</v>
          </cell>
          <cell r="K18">
            <v>3.3721187800307639E-2</v>
          </cell>
        </row>
        <row r="19">
          <cell r="E19">
            <v>3.3645783556317088E-2</v>
          </cell>
          <cell r="F19">
            <v>5.4871428571428592E-2</v>
          </cell>
          <cell r="K19">
            <v>3.7583254050535642E-2</v>
          </cell>
        </row>
        <row r="23">
          <cell r="E23">
            <v>3.3721187800307639E-2</v>
          </cell>
          <cell r="K23">
            <v>3.3721187800307417E-2</v>
          </cell>
        </row>
        <row r="24">
          <cell r="E24">
            <v>3.3647504827306829E-2</v>
          </cell>
          <cell r="F24">
            <v>0</v>
          </cell>
          <cell r="K24">
            <v>3.7267420325383549E-2</v>
          </cell>
        </row>
        <row r="28">
          <cell r="E28">
            <v>3.3721187800307195E-2</v>
          </cell>
          <cell r="K28">
            <v>3.3721187800307639E-2</v>
          </cell>
        </row>
        <row r="29">
          <cell r="E29">
            <v>3.3647504827307051E-2</v>
          </cell>
          <cell r="F29">
            <v>0.5</v>
          </cell>
          <cell r="K29">
            <v>3.7267420325383105E-2</v>
          </cell>
        </row>
        <row r="33">
          <cell r="E33">
            <v>3.3721187800307639E-2</v>
          </cell>
          <cell r="K33">
            <v>3.3721187800307639E-2</v>
          </cell>
        </row>
        <row r="34">
          <cell r="E34">
            <v>3.3647504827307495E-2</v>
          </cell>
          <cell r="F34">
            <v>0.6000000000000002</v>
          </cell>
          <cell r="K34">
            <v>3.7267420325383327E-2</v>
          </cell>
        </row>
        <row r="38">
          <cell r="E38">
            <v>3.3721187800307195E-2</v>
          </cell>
          <cell r="K38">
            <v>3.3721187800307639E-2</v>
          </cell>
        </row>
        <row r="39">
          <cell r="E39">
            <v>3.3647504827307051E-2</v>
          </cell>
          <cell r="F39">
            <v>0.5</v>
          </cell>
          <cell r="K39">
            <v>3.7267420325383105E-2</v>
          </cell>
        </row>
        <row r="41">
          <cell r="E41">
            <v>3.3721187800307639E-2</v>
          </cell>
          <cell r="K41">
            <v>3.3721187800307417E-2</v>
          </cell>
        </row>
        <row r="42">
          <cell r="E42">
            <v>3.3647504827306829E-2</v>
          </cell>
          <cell r="F42">
            <v>0</v>
          </cell>
          <cell r="K42">
            <v>3.7267420325383549E-2</v>
          </cell>
        </row>
        <row r="44">
          <cell r="E44">
            <v>3.3721187800308083E-2</v>
          </cell>
          <cell r="K44">
            <v>3.3721187800307639E-2</v>
          </cell>
        </row>
        <row r="45">
          <cell r="E45">
            <v>3.3647504827307273E-2</v>
          </cell>
          <cell r="F45">
            <v>0.3000000000000001</v>
          </cell>
          <cell r="K45">
            <v>3.7267420325382883E-2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Gráfico2"/>
      <sheetName val="Gráfico3"/>
      <sheetName val="Gráfico4"/>
      <sheetName val="Gráfico5"/>
      <sheetName val="Gráfico6"/>
      <sheetName val="Gráfico7"/>
      <sheetName val="Gráfico8"/>
      <sheetName val="Gráfico9"/>
      <sheetName val="Gráfico Ing"/>
      <sheetName val="Gráfico Ingresos"/>
      <sheetName val="DATOS"/>
      <sheetName val="Estadistic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9">
          <cell r="Q19">
            <v>0.34099782386178951</v>
          </cell>
        </row>
        <row r="56">
          <cell r="Q56">
            <v>15.45</v>
          </cell>
        </row>
      </sheetData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NTITATIVOS"/>
      <sheetName val="OPERATIVOS"/>
      <sheetName val="OPERATIVOS (2)"/>
      <sheetName val="COMERCIALES"/>
      <sheetName val="FINANCIEROS"/>
      <sheetName val="FINANC"/>
      <sheetName val="HISTORICOS"/>
      <sheetName val="Otros Indicadores"/>
      <sheetName val="RES 315"/>
      <sheetName val="OBJETIVOS"/>
      <sheetName val="INDICE PRESION PROME"/>
    </sheetNames>
    <sheetDataSet>
      <sheetData sheetId="0">
        <row r="4">
          <cell r="P4">
            <v>0.99358224939429052</v>
          </cell>
        </row>
        <row r="8">
          <cell r="P8">
            <v>0.92685762112898717</v>
          </cell>
        </row>
        <row r="10">
          <cell r="P10">
            <v>447.8044206279672</v>
          </cell>
        </row>
        <row r="12">
          <cell r="P12">
            <v>1.8398540696943013</v>
          </cell>
        </row>
      </sheetData>
      <sheetData sheetId="1"/>
      <sheetData sheetId="2"/>
      <sheetData sheetId="3">
        <row r="6">
          <cell r="Q6">
            <v>181636</v>
          </cell>
        </row>
        <row r="15">
          <cell r="R15">
            <v>65</v>
          </cell>
        </row>
        <row r="16">
          <cell r="R16">
            <v>27324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O 2018"/>
    </sheetNames>
    <sheetDataSet>
      <sheetData sheetId="0">
        <row r="42">
          <cell r="D42">
            <v>1493.8892372813166</v>
          </cell>
          <cell r="F42">
            <v>968.28606953663336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  <sheetName val="INDICADORES"/>
      <sheetName val="dic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8">
          <cell r="I48">
            <v>0.99765693797962007</v>
          </cell>
        </row>
      </sheetData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NUIDAD 2018"/>
    </sheetNames>
    <sheetDataSet>
      <sheetData sheetId="0">
        <row r="37">
          <cell r="AN37">
            <v>99.199094858939318</v>
          </cell>
        </row>
        <row r="38">
          <cell r="AM38">
            <v>5.8448623256474548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workbookViewId="0">
      <selection activeCell="P14" sqref="P14"/>
    </sheetView>
  </sheetViews>
  <sheetFormatPr baseColWidth="10" defaultColWidth="11.42578125" defaultRowHeight="12.75" x14ac:dyDescent="0.2"/>
  <cols>
    <col min="1" max="1" width="12.140625" style="34" customWidth="1"/>
    <col min="2" max="2" width="7.28515625" style="34" customWidth="1"/>
    <col min="3" max="3" width="7.42578125" style="34" customWidth="1"/>
    <col min="4" max="4" width="11" style="34" customWidth="1"/>
    <col min="5" max="5" width="12.140625" style="34" customWidth="1"/>
    <col min="6" max="6" width="14" style="34" customWidth="1"/>
    <col min="7" max="7" width="14.85546875" style="34" customWidth="1"/>
    <col min="8" max="8" width="12.42578125" style="34" bestFit="1" customWidth="1"/>
    <col min="9" max="9" width="11.7109375" style="34" customWidth="1"/>
    <col min="10" max="10" width="12.85546875" style="34" customWidth="1"/>
    <col min="11" max="11" width="11.5703125" style="34" customWidth="1"/>
    <col min="12" max="12" width="13" style="34" customWidth="1"/>
    <col min="13" max="14" width="10.7109375" style="34" customWidth="1"/>
    <col min="15" max="16384" width="11.42578125" style="34"/>
  </cols>
  <sheetData>
    <row r="1" spans="1:14" ht="15.75" x14ac:dyDescent="0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4" ht="15.75" x14ac:dyDescent="0.25">
      <c r="A2" s="79" t="s">
        <v>54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4" ht="15.75" x14ac:dyDescent="0.25">
      <c r="A3" s="79" t="s">
        <v>55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4" ht="15.75" x14ac:dyDescent="0.25">
      <c r="A4" s="79" t="s">
        <v>65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4" ht="9.75" customHeight="1" thickBot="1" x14ac:dyDescent="0.3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4" ht="21" customHeight="1" thickBot="1" x14ac:dyDescent="0.25">
      <c r="A6" s="77" t="s">
        <v>1</v>
      </c>
      <c r="B6" s="71" t="s">
        <v>2</v>
      </c>
      <c r="C6" s="72"/>
      <c r="D6" s="77" t="s">
        <v>52</v>
      </c>
      <c r="E6" s="77" t="s">
        <v>36</v>
      </c>
      <c r="F6" s="71" t="s">
        <v>48</v>
      </c>
      <c r="G6" s="72"/>
      <c r="H6" s="71" t="s">
        <v>30</v>
      </c>
      <c r="I6" s="83"/>
      <c r="J6" s="83"/>
      <c r="K6" s="72"/>
      <c r="L6" s="80" t="s">
        <v>3</v>
      </c>
    </row>
    <row r="7" spans="1:14" ht="22.5" customHeight="1" thickBot="1" x14ac:dyDescent="0.25">
      <c r="A7" s="94"/>
      <c r="B7" s="77" t="s">
        <v>4</v>
      </c>
      <c r="C7" s="77" t="s">
        <v>5</v>
      </c>
      <c r="D7" s="94"/>
      <c r="E7" s="94"/>
      <c r="F7" s="77" t="s">
        <v>4</v>
      </c>
      <c r="G7" s="77" t="s">
        <v>5</v>
      </c>
      <c r="H7" s="73" t="s">
        <v>6</v>
      </c>
      <c r="I7" s="74"/>
      <c r="J7" s="73" t="s">
        <v>7</v>
      </c>
      <c r="K7" s="74"/>
      <c r="L7" s="81"/>
    </row>
    <row r="8" spans="1:14" ht="20.25" customHeight="1" thickBot="1" x14ac:dyDescent="0.25">
      <c r="A8" s="78"/>
      <c r="B8" s="78"/>
      <c r="C8" s="78"/>
      <c r="D8" s="78"/>
      <c r="E8" s="78"/>
      <c r="F8" s="78"/>
      <c r="G8" s="78"/>
      <c r="H8" s="7" t="s">
        <v>31</v>
      </c>
      <c r="I8" s="7" t="s">
        <v>32</v>
      </c>
      <c r="J8" s="7" t="s">
        <v>31</v>
      </c>
      <c r="K8" s="7" t="s">
        <v>32</v>
      </c>
      <c r="L8" s="82"/>
    </row>
    <row r="9" spans="1:14" ht="15" customHeight="1" x14ac:dyDescent="0.2">
      <c r="A9" s="35" t="s">
        <v>8</v>
      </c>
      <c r="B9" s="17">
        <f>+[1]dic!$C$48</f>
        <v>46008</v>
      </c>
      <c r="C9" s="17">
        <f>+[2]dic!$C$48</f>
        <v>29884</v>
      </c>
      <c r="D9" s="17">
        <f>+[3]INDICADORES!$B$9</f>
        <v>45899</v>
      </c>
      <c r="E9" s="28">
        <f>+[3]INDICADORES!$C$9</f>
        <v>13</v>
      </c>
      <c r="F9" s="15">
        <f>+[3]INDICADORES!$D$9</f>
        <v>10890176043</v>
      </c>
      <c r="G9" s="15">
        <f>+[3]INDICADORES!$E$9</f>
        <v>4331654801</v>
      </c>
      <c r="H9" s="29">
        <f>+[4]PROMEDIO!$E$8</f>
        <v>5.0542147348272781E-2</v>
      </c>
      <c r="I9" s="29">
        <f>+[4]PROMEDIO!$E$9</f>
        <v>3.363883958571634E-2</v>
      </c>
      <c r="J9" s="29">
        <f>+[4]PROMEDIO!$K$8</f>
        <v>5.3364986555362259E-2</v>
      </c>
      <c r="K9" s="29">
        <f>+[4]PROMEDIO!$K$9</f>
        <v>3.2503437710438954E-2</v>
      </c>
      <c r="L9" s="30">
        <f>+[4]PROMEDIO!$F$9</f>
        <v>0.42514285714285716</v>
      </c>
      <c r="M9" s="12"/>
      <c r="N9" s="36"/>
    </row>
    <row r="10" spans="1:14" ht="15" customHeight="1" x14ac:dyDescent="0.2">
      <c r="A10" s="37" t="s">
        <v>9</v>
      </c>
      <c r="B10" s="16">
        <f>+[1]dic!$D$48</f>
        <v>98263</v>
      </c>
      <c r="C10" s="16">
        <f>+[2]dic!$D$48</f>
        <v>78088</v>
      </c>
      <c r="D10" s="16">
        <f>+[3]INDICADORES!$B$10</f>
        <v>98033</v>
      </c>
      <c r="E10" s="31">
        <f>+[3]INDICADORES!$C$10</f>
        <v>13</v>
      </c>
      <c r="F10" s="16">
        <f>+[3]INDICADORES!$D$10</f>
        <v>25960454100</v>
      </c>
      <c r="G10" s="16">
        <f>+[3]INDICADORES!$E$10</f>
        <v>13875286382</v>
      </c>
      <c r="H10" s="32">
        <f>+[4]PROMEDIO!$E$13</f>
        <v>3.9950950590986301E-2</v>
      </c>
      <c r="I10" s="32">
        <f>+[4]PROMEDIO!$E$14</f>
        <v>3.3642739022526014E-2</v>
      </c>
      <c r="J10" s="32">
        <f>+[4]PROMEDIO!$K$13</f>
        <v>4.1026372129024047E-2</v>
      </c>
      <c r="K10" s="32">
        <f>+[4]PROMEDIO!$K$14</f>
        <v>3.4173121455743694E-2</v>
      </c>
      <c r="L10" s="20">
        <f>+[4]PROMEDIO!$F$14</f>
        <v>0.21185428571428577</v>
      </c>
      <c r="M10" s="12"/>
      <c r="N10" s="36"/>
    </row>
    <row r="11" spans="1:14" ht="15" customHeight="1" x14ac:dyDescent="0.2">
      <c r="A11" s="37" t="s">
        <v>10</v>
      </c>
      <c r="B11" s="16">
        <f>+[1]dic!$E$48</f>
        <v>33203</v>
      </c>
      <c r="C11" s="16">
        <f>+[2]dic!$E$48</f>
        <v>28540</v>
      </c>
      <c r="D11" s="16">
        <f>+[3]INDICADORES!$B$11</f>
        <v>33125</v>
      </c>
      <c r="E11" s="31">
        <f>+[3]INDICADORES!$C$11</f>
        <v>13</v>
      </c>
      <c r="F11" s="16">
        <f>+[3]INDICADORES!$D$11</f>
        <v>10179470127</v>
      </c>
      <c r="G11" s="16">
        <f>+[3]INDICADORES!$E$11</f>
        <v>5610587221</v>
      </c>
      <c r="H11" s="32">
        <f>+[4]PROMEDIO!$E$18</f>
        <v>3.3721187800307417E-2</v>
      </c>
      <c r="I11" s="32">
        <f>+[4]PROMEDIO!$E$19</f>
        <v>3.3645783556317088E-2</v>
      </c>
      <c r="J11" s="32">
        <f>+[4]PROMEDIO!$K$18</f>
        <v>3.3721187800307639E-2</v>
      </c>
      <c r="K11" s="32">
        <f>+[4]PROMEDIO!$K$19</f>
        <v>3.7583254050535642E-2</v>
      </c>
      <c r="L11" s="20">
        <f>+[4]PROMEDIO!$F$19</f>
        <v>5.4871428571428592E-2</v>
      </c>
      <c r="M11" s="12"/>
      <c r="N11" s="38"/>
    </row>
    <row r="12" spans="1:14" ht="15" customHeight="1" x14ac:dyDescent="0.2">
      <c r="A12" s="37" t="s">
        <v>11</v>
      </c>
      <c r="B12" s="16">
        <f>+[1]dic!$F$48</f>
        <v>3614</v>
      </c>
      <c r="C12" s="16">
        <f>+[2]dic!$F$48</f>
        <v>2633</v>
      </c>
      <c r="D12" s="16">
        <f>+[3]INDICADORES!$B$12</f>
        <v>3606</v>
      </c>
      <c r="E12" s="31">
        <f>+[3]INDICADORES!$C$12</f>
        <v>23</v>
      </c>
      <c r="F12" s="16">
        <f>+[3]INDICADORES!$D$12</f>
        <v>1382425991</v>
      </c>
      <c r="G12" s="16">
        <f>+[3]INDICADORES!$E$12</f>
        <v>570371812</v>
      </c>
      <c r="H12" s="32">
        <f>+[4]PROMEDIO!$E$23</f>
        <v>3.3721187800307639E-2</v>
      </c>
      <c r="I12" s="32">
        <f>+[4]PROMEDIO!$E$24</f>
        <v>3.3647504827306829E-2</v>
      </c>
      <c r="J12" s="32">
        <f>+[4]PROMEDIO!$K$23</f>
        <v>3.3721187800307417E-2</v>
      </c>
      <c r="K12" s="32">
        <f>+[4]PROMEDIO!$K$24</f>
        <v>3.7267420325383549E-2</v>
      </c>
      <c r="L12" s="20">
        <f>+[4]PROMEDIO!$F$24</f>
        <v>0</v>
      </c>
      <c r="M12" s="12"/>
      <c r="N12" s="39"/>
    </row>
    <row r="13" spans="1:14" ht="15" customHeight="1" x14ac:dyDescent="0.2">
      <c r="A13" s="37" t="s">
        <v>12</v>
      </c>
      <c r="B13" s="16">
        <f>+[1]dic!$G$48</f>
        <v>2131</v>
      </c>
      <c r="C13" s="16">
        <f>+[2]dic!$G$48</f>
        <v>710</v>
      </c>
      <c r="D13" s="16">
        <f>+[3]INDICADORES!$B$13</f>
        <v>2126</v>
      </c>
      <c r="E13" s="31">
        <f>+[3]INDICADORES!$C$13</f>
        <v>21</v>
      </c>
      <c r="F13" s="16">
        <f>+[3]INDICADORES!$D$13</f>
        <v>1276377698</v>
      </c>
      <c r="G13" s="16">
        <f>+[3]INDICADORES!$E$13</f>
        <v>351608438</v>
      </c>
      <c r="H13" s="32">
        <f>+[4]PROMEDIO!$E$28</f>
        <v>3.3721187800307195E-2</v>
      </c>
      <c r="I13" s="32">
        <f>+[4]PROMEDIO!$E$29</f>
        <v>3.3647504827307051E-2</v>
      </c>
      <c r="J13" s="32">
        <f>+[4]PROMEDIO!$K$28</f>
        <v>3.3721187800307639E-2</v>
      </c>
      <c r="K13" s="32">
        <f>+[4]PROMEDIO!$K$29</f>
        <v>3.7267420325383105E-2</v>
      </c>
      <c r="L13" s="20">
        <f>+[4]PROMEDIO!$F$29</f>
        <v>0.5</v>
      </c>
      <c r="M13" s="12"/>
      <c r="N13" s="39"/>
    </row>
    <row r="14" spans="1:14" ht="15" customHeight="1" x14ac:dyDescent="0.2">
      <c r="A14" s="37" t="s">
        <v>13</v>
      </c>
      <c r="B14" s="16">
        <f>+[1]dic!$H$48</f>
        <v>119</v>
      </c>
      <c r="C14" s="16">
        <f>+[2]dic!$H$48</f>
        <v>9</v>
      </c>
      <c r="D14" s="16">
        <f>+[3]INDICADORES!$B$14</f>
        <v>119</v>
      </c>
      <c r="E14" s="31">
        <f>+[3]INDICADORES!$C$14</f>
        <v>42</v>
      </c>
      <c r="F14" s="16">
        <f>+[3]INDICADORES!$D$14</f>
        <v>140130735</v>
      </c>
      <c r="G14" s="16">
        <f>+[3]INDICADORES!$E$14</f>
        <v>10822887</v>
      </c>
      <c r="H14" s="32">
        <f>+[4]PROMEDIO!$E$33</f>
        <v>3.3721187800307639E-2</v>
      </c>
      <c r="I14" s="32">
        <f>+[4]PROMEDIO!$E$34</f>
        <v>3.3647504827307495E-2</v>
      </c>
      <c r="J14" s="32">
        <f>+[4]PROMEDIO!$K$33</f>
        <v>3.3721187800307639E-2</v>
      </c>
      <c r="K14" s="32">
        <f>+[4]PROMEDIO!$K$34</f>
        <v>3.7267420325383327E-2</v>
      </c>
      <c r="L14" s="20">
        <f>+[4]PROMEDIO!$F$34</f>
        <v>0.6000000000000002</v>
      </c>
      <c r="M14" s="12"/>
      <c r="N14" s="39"/>
    </row>
    <row r="15" spans="1:14" ht="15" customHeight="1" x14ac:dyDescent="0.2">
      <c r="A15" s="37" t="s">
        <v>14</v>
      </c>
      <c r="B15" s="16">
        <f>+[1]dic!$J$48</f>
        <v>5927</v>
      </c>
      <c r="C15" s="16">
        <f>+[2]dic!$J$48</f>
        <v>4548</v>
      </c>
      <c r="D15" s="16">
        <f>+[3]INDICADORES!$B$15</f>
        <v>5913</v>
      </c>
      <c r="E15" s="31">
        <f>+[3]INDICADORES!$C$15</f>
        <v>30</v>
      </c>
      <c r="F15" s="16">
        <f>+[3]INDICADORES!$D$15</f>
        <v>4599508397</v>
      </c>
      <c r="G15" s="16">
        <f>+[3]INDICADORES!$E$15</f>
        <v>1699091904</v>
      </c>
      <c r="H15" s="32">
        <f>+[4]PROMEDIO!$E$38</f>
        <v>3.3721187800307195E-2</v>
      </c>
      <c r="I15" s="32">
        <f>+[4]PROMEDIO!$E$39</f>
        <v>3.3647504827307051E-2</v>
      </c>
      <c r="J15" s="32">
        <f>+[4]PROMEDIO!$K$38</f>
        <v>3.3721187800307639E-2</v>
      </c>
      <c r="K15" s="32">
        <f>+[4]PROMEDIO!$K$39</f>
        <v>3.7267420325383105E-2</v>
      </c>
      <c r="L15" s="20">
        <f>+[4]PROMEDIO!$F$39</f>
        <v>0.5</v>
      </c>
      <c r="M15" s="12"/>
      <c r="N15" s="39"/>
    </row>
    <row r="16" spans="1:14" ht="15" customHeight="1" x14ac:dyDescent="0.2">
      <c r="A16" s="37" t="s">
        <v>15</v>
      </c>
      <c r="B16" s="16">
        <f>+[1]dic!$L$48</f>
        <v>26</v>
      </c>
      <c r="C16" s="16">
        <f>+[2]dic!$L$48</f>
        <v>7</v>
      </c>
      <c r="D16" s="16">
        <f>+[3]INDICADORES!$B$16</f>
        <v>26</v>
      </c>
      <c r="E16" s="31">
        <f>+[3]INDICADORES!$C$16</f>
        <v>200</v>
      </c>
      <c r="F16" s="16">
        <f>+[3]INDICADORES!$D$16</f>
        <v>104394901</v>
      </c>
      <c r="G16" s="16">
        <f>+[3]INDICADORES!$E$16</f>
        <v>45302180</v>
      </c>
      <c r="H16" s="32">
        <f>+[4]PROMEDIO!$E$44</f>
        <v>3.3721187800308083E-2</v>
      </c>
      <c r="I16" s="32">
        <f>+[4]PROMEDIO!$E$45</f>
        <v>3.3647504827307273E-2</v>
      </c>
      <c r="J16" s="32">
        <f>+[4]PROMEDIO!$K$44</f>
        <v>3.3721187800307639E-2</v>
      </c>
      <c r="K16" s="32">
        <f>+[4]PROMEDIO!$K$45</f>
        <v>3.7267420325382883E-2</v>
      </c>
      <c r="L16" s="20">
        <f>+[4]PROMEDIO!$F$45</f>
        <v>0.3000000000000001</v>
      </c>
      <c r="M16" s="12"/>
      <c r="N16" s="39"/>
    </row>
    <row r="17" spans="1:14" ht="15" customHeight="1" x14ac:dyDescent="0.2">
      <c r="A17" s="37" t="s">
        <v>16</v>
      </c>
      <c r="B17" s="16">
        <f>+[1]dic!$K$48</f>
        <v>1427</v>
      </c>
      <c r="C17" s="16">
        <f>+[2]dic!$K$48</f>
        <v>1001</v>
      </c>
      <c r="D17" s="16">
        <f>+[3]INDICADORES!$B$17</f>
        <v>1424</v>
      </c>
      <c r="E17" s="31">
        <f>+[3]INDICADORES!$C$17</f>
        <v>139</v>
      </c>
      <c r="F17" s="16">
        <f>+[3]INDICADORES!$D$17</f>
        <v>3692485918</v>
      </c>
      <c r="G17" s="16">
        <f>+[3]INDICADORES!$E$17</f>
        <v>1481657643</v>
      </c>
      <c r="H17" s="32">
        <f>+[4]PROMEDIO!$E$41</f>
        <v>3.3721187800307639E-2</v>
      </c>
      <c r="I17" s="32">
        <f>+[4]PROMEDIO!$E$42</f>
        <v>3.3647504827306829E-2</v>
      </c>
      <c r="J17" s="32">
        <f>+[4]PROMEDIO!$K$41</f>
        <v>3.3721187800307417E-2</v>
      </c>
      <c r="K17" s="32">
        <f>+[4]PROMEDIO!$K$42</f>
        <v>3.7267420325383549E-2</v>
      </c>
      <c r="L17" s="20">
        <f>+[4]PROMEDIO!$F$42</f>
        <v>0</v>
      </c>
      <c r="M17" s="12"/>
      <c r="N17" s="39"/>
    </row>
    <row r="18" spans="1:14" ht="15" customHeight="1" thickBot="1" x14ac:dyDescent="0.25">
      <c r="A18" s="35" t="s">
        <v>17</v>
      </c>
      <c r="B18" s="17">
        <f>+[1]dic!$M$48</f>
        <v>58</v>
      </c>
      <c r="C18" s="17">
        <f>+[2]dic!$M$48</f>
        <v>36</v>
      </c>
      <c r="D18" s="17">
        <f>+[3]INDICADORES!$B$18</f>
        <v>58</v>
      </c>
      <c r="E18" s="33">
        <f>+[3]INDICADORES!$C$18</f>
        <v>32</v>
      </c>
      <c r="F18" s="17">
        <f>+[3]INDICADORES!$D$18</f>
        <v>71280863</v>
      </c>
      <c r="G18" s="17">
        <f>+[3]INDICADORES!$E$18</f>
        <v>30968478</v>
      </c>
      <c r="H18" s="29">
        <f>+[4]PROMEDIO!$E$41</f>
        <v>3.3721187800307639E-2</v>
      </c>
      <c r="I18" s="29">
        <f>+[4]PROMEDIO!$E$42</f>
        <v>3.3647504827306829E-2</v>
      </c>
      <c r="J18" s="29">
        <f>+[4]PROMEDIO!$K$41</f>
        <v>3.3721187800307417E-2</v>
      </c>
      <c r="K18" s="29">
        <f>+[4]PROMEDIO!$K$42</f>
        <v>3.7267420325383549E-2</v>
      </c>
      <c r="L18" s="30">
        <f>+[4]PROMEDIO!$F$42</f>
        <v>0</v>
      </c>
      <c r="M18" s="12"/>
      <c r="N18" s="39"/>
    </row>
    <row r="19" spans="1:14" s="2" customFormat="1" ht="18.75" customHeight="1" thickBot="1" x14ac:dyDescent="0.25">
      <c r="A19" s="1" t="s">
        <v>18</v>
      </c>
      <c r="B19" s="18">
        <f>SUM(B9:B18)</f>
        <v>190776</v>
      </c>
      <c r="C19" s="18">
        <f>SUM(C9:C18)</f>
        <v>145456</v>
      </c>
      <c r="D19" s="18">
        <f>SUM(D9:D18)</f>
        <v>190329</v>
      </c>
      <c r="E19" s="19">
        <f>+[5]DATOS!$Q$56</f>
        <v>15.45</v>
      </c>
      <c r="F19" s="18">
        <f t="shared" ref="F19:G19" si="0">SUM(F9:F18)</f>
        <v>58296704773</v>
      </c>
      <c r="G19" s="18">
        <f t="shared" si="0"/>
        <v>28007351746</v>
      </c>
      <c r="H19" s="9"/>
      <c r="I19" s="9"/>
      <c r="J19" s="9"/>
      <c r="K19" s="9"/>
      <c r="L19" s="8"/>
      <c r="M19" s="12"/>
      <c r="N19" s="39"/>
    </row>
    <row r="20" spans="1:14" s="2" customFormat="1" ht="18" customHeight="1" x14ac:dyDescent="0.2">
      <c r="A20" s="3"/>
      <c r="B20" s="4"/>
      <c r="C20" s="4"/>
      <c r="D20" s="4"/>
      <c r="E20" s="24"/>
      <c r="F20" s="27"/>
      <c r="G20" s="27"/>
      <c r="H20" s="4"/>
      <c r="I20" s="4"/>
      <c r="J20" s="4"/>
      <c r="K20" s="4"/>
      <c r="L20" s="25"/>
      <c r="M20" s="25"/>
    </row>
    <row r="21" spans="1:14" s="2" customFormat="1" ht="17.25" customHeight="1" thickBot="1" x14ac:dyDescent="0.25">
      <c r="A21" s="3"/>
      <c r="B21" s="4"/>
      <c r="C21" s="4"/>
      <c r="D21" s="4"/>
      <c r="E21" s="4"/>
      <c r="G21" s="63"/>
      <c r="H21" s="4"/>
      <c r="I21" s="4"/>
      <c r="J21" s="34"/>
      <c r="K21" s="34"/>
      <c r="L21" s="34"/>
    </row>
    <row r="22" spans="1:14" ht="24.95" customHeight="1" thickBot="1" x14ac:dyDescent="0.25">
      <c r="A22" s="95" t="s">
        <v>19</v>
      </c>
      <c r="B22" s="96"/>
      <c r="C22" s="96"/>
      <c r="D22" s="96"/>
      <c r="E22" s="97"/>
      <c r="F22" s="5" t="s">
        <v>33</v>
      </c>
      <c r="G22" s="12"/>
      <c r="H22" s="75" t="s">
        <v>37</v>
      </c>
      <c r="I22" s="76"/>
      <c r="J22" s="76"/>
      <c r="K22" s="76"/>
      <c r="L22" s="10"/>
    </row>
    <row r="23" spans="1:14" ht="15" customHeight="1" thickBot="1" x14ac:dyDescent="0.25">
      <c r="A23" s="11" t="s">
        <v>20</v>
      </c>
      <c r="B23" s="40"/>
      <c r="C23" s="40"/>
      <c r="D23" s="40"/>
      <c r="E23" s="40"/>
      <c r="F23" s="31">
        <f>+[6]CUANTITATIVOS!$P$12</f>
        <v>1.8398540696943013</v>
      </c>
      <c r="H23" s="68" t="s">
        <v>47</v>
      </c>
      <c r="I23" s="69"/>
      <c r="J23" s="70"/>
      <c r="K23" s="62" t="s">
        <v>38</v>
      </c>
    </row>
    <row r="24" spans="1:14" ht="15" customHeight="1" x14ac:dyDescent="0.2">
      <c r="A24" s="13" t="s">
        <v>21</v>
      </c>
      <c r="B24" s="41"/>
      <c r="C24" s="41"/>
      <c r="D24" s="41"/>
      <c r="E24" s="41"/>
      <c r="F24" s="16">
        <v>9726</v>
      </c>
      <c r="G24" s="12"/>
      <c r="H24" s="42" t="s">
        <v>41</v>
      </c>
      <c r="I24" s="26"/>
      <c r="J24" s="26"/>
      <c r="K24" s="43">
        <f>+[5]DATOS!$Q$19</f>
        <v>0.34099782386178951</v>
      </c>
    </row>
    <row r="25" spans="1:14" ht="15" customHeight="1" x14ac:dyDescent="0.2">
      <c r="A25" s="13" t="s">
        <v>22</v>
      </c>
      <c r="B25" s="41"/>
      <c r="C25" s="41"/>
      <c r="D25" s="41"/>
      <c r="E25" s="41"/>
      <c r="F25" s="16">
        <f>+F24</f>
        <v>9726</v>
      </c>
      <c r="G25" s="12"/>
      <c r="H25" s="13" t="s">
        <v>39</v>
      </c>
      <c r="I25" s="41"/>
      <c r="J25" s="41"/>
      <c r="K25" s="20">
        <f>+[6]CUANTITATIVOS!$P$8</f>
        <v>0.92685762112898717</v>
      </c>
    </row>
    <row r="26" spans="1:14" ht="15" customHeight="1" x14ac:dyDescent="0.2">
      <c r="A26" s="13" t="s">
        <v>23</v>
      </c>
      <c r="B26" s="41"/>
      <c r="C26" s="41"/>
      <c r="D26" s="41"/>
      <c r="E26" s="41"/>
      <c r="F26" s="32">
        <f>+[6]CUANTITATIVOS!$P$4</f>
        <v>0.99358224939429052</v>
      </c>
      <c r="H26" s="13" t="s">
        <v>40</v>
      </c>
      <c r="I26" s="41"/>
      <c r="J26" s="41"/>
      <c r="K26" s="32">
        <f>+[6]CUANTITATIVOS!$P$4</f>
        <v>0.99358224939429052</v>
      </c>
    </row>
    <row r="27" spans="1:14" ht="15" customHeight="1" x14ac:dyDescent="0.2">
      <c r="A27" s="13" t="s">
        <v>24</v>
      </c>
      <c r="B27" s="41"/>
      <c r="C27" s="41"/>
      <c r="D27" s="41"/>
      <c r="E27" s="41"/>
      <c r="F27" s="31">
        <f>+'[7]MAYO 2018'!$D$42</f>
        <v>1493.8892372813166</v>
      </c>
      <c r="G27" s="44"/>
      <c r="H27" s="13" t="s">
        <v>53</v>
      </c>
      <c r="I27" s="41"/>
      <c r="J27" s="41"/>
      <c r="K27" s="31">
        <f>+[6]CUANTITATIVOS!$P$10</f>
        <v>447.8044206279672</v>
      </c>
      <c r="L27" s="45"/>
      <c r="M27" s="38"/>
    </row>
    <row r="28" spans="1:14" ht="15" customHeight="1" x14ac:dyDescent="0.2">
      <c r="A28" s="13" t="s">
        <v>25</v>
      </c>
      <c r="B28" s="41"/>
      <c r="C28" s="41"/>
      <c r="D28" s="41"/>
      <c r="E28" s="41"/>
      <c r="F28" s="31">
        <f>+'[7]MAYO 2018'!$F$42</f>
        <v>968.28606953663336</v>
      </c>
      <c r="G28" s="44"/>
      <c r="H28" s="42" t="s">
        <v>50</v>
      </c>
      <c r="I28" s="26"/>
      <c r="J28" s="26"/>
      <c r="K28" s="29">
        <f>+[8]INDICADORES!$I$48</f>
        <v>0.99765693797962007</v>
      </c>
    </row>
    <row r="29" spans="1:14" ht="15" customHeight="1" x14ac:dyDescent="0.2">
      <c r="A29" s="13" t="s">
        <v>57</v>
      </c>
      <c r="B29" s="41"/>
      <c r="C29" s="41"/>
      <c r="D29" s="41"/>
      <c r="E29" s="41"/>
      <c r="F29" s="16">
        <f>+[6]COMERCIALES!$R$16</f>
        <v>27324</v>
      </c>
      <c r="G29" s="38"/>
      <c r="H29" s="6" t="s">
        <v>42</v>
      </c>
      <c r="I29" s="41"/>
      <c r="J29" s="41"/>
      <c r="K29" s="31">
        <f>+[6]CUANTITATIVOS!$P$12</f>
        <v>1.8398540696943013</v>
      </c>
    </row>
    <row r="30" spans="1:14" ht="15" customHeight="1" x14ac:dyDescent="0.2">
      <c r="A30" s="13" t="s">
        <v>58</v>
      </c>
      <c r="B30" s="41"/>
      <c r="C30" s="41"/>
      <c r="D30" s="41"/>
      <c r="E30" s="41"/>
      <c r="F30" s="16">
        <f>+F29</f>
        <v>27324</v>
      </c>
      <c r="H30" s="13" t="s">
        <v>43</v>
      </c>
      <c r="I30" s="41"/>
      <c r="J30" s="41"/>
      <c r="K30" s="20">
        <v>1</v>
      </c>
    </row>
    <row r="31" spans="1:14" ht="15" customHeight="1" x14ac:dyDescent="0.2">
      <c r="A31" s="13" t="s">
        <v>26</v>
      </c>
      <c r="B31" s="41"/>
      <c r="C31" s="41"/>
      <c r="D31" s="41"/>
      <c r="E31" s="41"/>
      <c r="F31" s="20">
        <f>+'[9]CONTINUIDAD 2018'!$AN$37/100</f>
        <v>0.99199094858939318</v>
      </c>
      <c r="H31" s="13" t="s">
        <v>44</v>
      </c>
      <c r="I31" s="41"/>
      <c r="J31" s="41"/>
      <c r="K31" s="20">
        <v>0.98</v>
      </c>
    </row>
    <row r="32" spans="1:14" ht="15" customHeight="1" x14ac:dyDescent="0.2">
      <c r="A32" s="14" t="s">
        <v>63</v>
      </c>
      <c r="B32" s="41"/>
      <c r="C32" s="41"/>
      <c r="D32" s="41"/>
      <c r="E32" s="46"/>
      <c r="F32" s="47">
        <f>+'[9]CONTINUIDAD 2018'!$AM$38</f>
        <v>5.8448623256474548</v>
      </c>
      <c r="H32" s="13" t="s">
        <v>49</v>
      </c>
      <c r="I32" s="41"/>
      <c r="J32" s="41"/>
      <c r="K32" s="31">
        <f>+[6]COMERCIALES!$R$15</f>
        <v>65</v>
      </c>
    </row>
    <row r="33" spans="1:12" ht="15" customHeight="1" x14ac:dyDescent="0.2">
      <c r="A33" s="13" t="s">
        <v>27</v>
      </c>
      <c r="B33" s="41"/>
      <c r="C33" s="41"/>
      <c r="D33" s="41"/>
      <c r="E33" s="41"/>
      <c r="F33" s="30">
        <f>+K24</f>
        <v>0.34099782386178951</v>
      </c>
      <c r="G33" s="38"/>
      <c r="H33" s="13" t="s">
        <v>45</v>
      </c>
      <c r="I33" s="41"/>
      <c r="J33" s="41"/>
      <c r="K33" s="20">
        <f>+F31</f>
        <v>0.99199094858939318</v>
      </c>
    </row>
    <row r="34" spans="1:12" ht="15" customHeight="1" thickBot="1" x14ac:dyDescent="0.25">
      <c r="A34" s="13" t="s">
        <v>28</v>
      </c>
      <c r="B34" s="13"/>
      <c r="C34" s="13"/>
      <c r="D34" s="13"/>
      <c r="E34" s="48"/>
      <c r="F34" s="49">
        <v>57</v>
      </c>
      <c r="G34" s="50"/>
      <c r="H34" s="51" t="s">
        <v>46</v>
      </c>
      <c r="I34" s="52"/>
      <c r="J34" s="52"/>
      <c r="K34" s="53" t="s">
        <v>51</v>
      </c>
    </row>
    <row r="35" spans="1:12" ht="15" customHeight="1" x14ac:dyDescent="0.2">
      <c r="A35" s="42" t="s">
        <v>34</v>
      </c>
      <c r="B35" s="54"/>
      <c r="C35" s="54"/>
      <c r="D35" s="54"/>
      <c r="E35" s="55"/>
      <c r="F35" s="21" t="s">
        <v>56</v>
      </c>
    </row>
    <row r="36" spans="1:12" ht="15" customHeight="1" x14ac:dyDescent="0.2">
      <c r="A36" s="42" t="s">
        <v>35</v>
      </c>
      <c r="B36" s="54"/>
      <c r="C36" s="54"/>
      <c r="D36" s="54"/>
      <c r="E36" s="55"/>
      <c r="F36" s="22">
        <v>1</v>
      </c>
      <c r="H36" s="60" t="s">
        <v>59</v>
      </c>
      <c r="I36" s="23"/>
      <c r="J36" s="23"/>
      <c r="K36" s="23"/>
      <c r="L36" s="23"/>
    </row>
    <row r="37" spans="1:12" ht="15" customHeight="1" x14ac:dyDescent="0.2">
      <c r="A37" s="84" t="s">
        <v>29</v>
      </c>
      <c r="B37" s="85"/>
      <c r="C37" s="85"/>
      <c r="D37" s="90" t="s">
        <v>60</v>
      </c>
      <c r="E37" s="91"/>
      <c r="F37" s="64">
        <v>0.55000000000000004</v>
      </c>
      <c r="H37" s="67" t="s">
        <v>64</v>
      </c>
      <c r="I37" s="67"/>
      <c r="J37" s="67"/>
      <c r="K37" s="23"/>
      <c r="L37" s="23"/>
    </row>
    <row r="38" spans="1:12" ht="15" customHeight="1" x14ac:dyDescent="0.2">
      <c r="A38" s="86"/>
      <c r="B38" s="87"/>
      <c r="C38" s="87"/>
      <c r="D38" s="90" t="s">
        <v>61</v>
      </c>
      <c r="E38" s="91"/>
      <c r="F38" s="65">
        <v>0</v>
      </c>
      <c r="H38" s="67"/>
      <c r="I38" s="67"/>
      <c r="J38" s="67"/>
    </row>
    <row r="39" spans="1:12" ht="15" customHeight="1" thickBot="1" x14ac:dyDescent="0.25">
      <c r="A39" s="88"/>
      <c r="B39" s="89"/>
      <c r="C39" s="89"/>
      <c r="D39" s="92" t="s">
        <v>62</v>
      </c>
      <c r="E39" s="93"/>
      <c r="F39" s="66">
        <v>3</v>
      </c>
      <c r="H39" s="56"/>
      <c r="I39" s="57"/>
      <c r="J39" s="38"/>
    </row>
    <row r="40" spans="1:12" x14ac:dyDescent="0.2">
      <c r="A40" s="26"/>
      <c r="B40" s="26"/>
      <c r="C40" s="26"/>
      <c r="D40" s="26"/>
      <c r="E40" s="26"/>
      <c r="F40" s="26"/>
      <c r="G40" s="26"/>
    </row>
    <row r="41" spans="1:12" x14ac:dyDescent="0.2">
      <c r="E41" s="12"/>
      <c r="F41" s="12"/>
    </row>
    <row r="42" spans="1:12" x14ac:dyDescent="0.2">
      <c r="E42" s="12"/>
    </row>
    <row r="43" spans="1:12" x14ac:dyDescent="0.2">
      <c r="E43" s="12"/>
      <c r="F43" s="12"/>
      <c r="K43" s="58"/>
    </row>
    <row r="45" spans="1:12" x14ac:dyDescent="0.2">
      <c r="F45" s="12"/>
      <c r="K45" s="12"/>
    </row>
    <row r="46" spans="1:12" x14ac:dyDescent="0.2">
      <c r="K46" s="12"/>
    </row>
    <row r="47" spans="1:12" x14ac:dyDescent="0.2">
      <c r="K47" s="12"/>
    </row>
    <row r="49" spans="11:11" x14ac:dyDescent="0.2">
      <c r="K49" s="59"/>
    </row>
  </sheetData>
  <mergeCells count="25">
    <mergeCell ref="A37:C39"/>
    <mergeCell ref="D38:E38"/>
    <mergeCell ref="D39:E39"/>
    <mergeCell ref="A6:A8"/>
    <mergeCell ref="B7:B8"/>
    <mergeCell ref="A22:E22"/>
    <mergeCell ref="D6:D8"/>
    <mergeCell ref="E6:E8"/>
    <mergeCell ref="D37:E37"/>
    <mergeCell ref="A1:L1"/>
    <mergeCell ref="A2:L2"/>
    <mergeCell ref="A3:L3"/>
    <mergeCell ref="A4:L4"/>
    <mergeCell ref="L6:L8"/>
    <mergeCell ref="H6:K6"/>
    <mergeCell ref="C7:C8"/>
    <mergeCell ref="G7:G8"/>
    <mergeCell ref="B6:C6"/>
    <mergeCell ref="H37:J38"/>
    <mergeCell ref="H23:J23"/>
    <mergeCell ref="F6:G6"/>
    <mergeCell ref="H7:I7"/>
    <mergeCell ref="H22:K22"/>
    <mergeCell ref="F7:F8"/>
    <mergeCell ref="J7:K7"/>
  </mergeCells>
  <phoneticPr fontId="2" type="noConversion"/>
  <printOptions verticalCentered="1"/>
  <pageMargins left="0" right="0" top="0.39370078740157483" bottom="0" header="0" footer="0"/>
  <pageSetup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INDICADORES</vt:lpstr>
    </vt:vector>
  </TitlesOfParts>
  <Company>Acuavalle 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rmcaicedo</dc:creator>
  <cp:lastModifiedBy>Rosemary Caicedo Quintero</cp:lastModifiedBy>
  <cp:lastPrinted>2018-03-23T21:06:02Z</cp:lastPrinted>
  <dcterms:created xsi:type="dcterms:W3CDTF">2010-03-18T20:21:25Z</dcterms:created>
  <dcterms:modified xsi:type="dcterms:W3CDTF">2019-08-28T20:42:36Z</dcterms:modified>
</cp:coreProperties>
</file>